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M21" i="5"/>
  <c r="M13" i="5"/>
  <c r="G22" i="3" l="1"/>
  <c r="M9" i="5" l="1"/>
  <c r="G21" i="3" l="1"/>
  <c r="F21" i="3"/>
  <c r="G20" i="3" l="1"/>
  <c r="K25" i="4" l="1"/>
  <c r="H25" i="4"/>
  <c r="E25" i="4"/>
  <c r="D8" i="4"/>
  <c r="G19" i="3" l="1"/>
  <c r="B45" i="4"/>
  <c r="B56" i="4"/>
  <c r="G18" i="3" l="1"/>
  <c r="G17" i="3"/>
  <c r="C23" i="3" l="1"/>
  <c r="C22" i="3"/>
  <c r="C21" i="3"/>
  <c r="C20" i="3"/>
  <c r="C19" i="3"/>
  <c r="C18" i="3"/>
  <c r="C17" i="3"/>
  <c r="B18" i="3"/>
  <c r="B7" i="4" l="1"/>
  <c r="A52" i="4"/>
  <c r="A41" i="4"/>
  <c r="B13" i="3"/>
  <c r="B43" i="4"/>
  <c r="B44" i="4" l="1"/>
  <c r="C44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7" i="4"/>
  <c r="N6" i="4" s="1"/>
  <c r="B58" i="4"/>
  <c r="B59" i="4"/>
  <c r="B60" i="4"/>
  <c r="B54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E7" i="4" s="1"/>
  <c r="V7" i="4" l="1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<sst xmlns="http://schemas.openxmlformats.org/spreadsheetml/2006/main" count="113" uniqueCount="45">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</sst>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2931022</c:v>
                </c:pt>
                <c:pt idx="1">
                  <c:v>2611486</c:v>
                </c:pt>
                <c:pt idx="2">
                  <c:v>2464085</c:v>
                </c:pt>
                <c:pt idx="3">
                  <c:v>2175066</c:v>
                </c:pt>
                <c:pt idx="4">
                  <c:v>2323720</c:v>
                </c:pt>
                <c:pt idx="5">
                  <c:v>3056084</c:v>
                </c:pt>
                <c:pt idx="6">
                  <c:v>3564883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2739688</c:v>
                </c:pt>
                <c:pt idx="1">
                  <c:v>2536769</c:v>
                </c:pt>
                <c:pt idx="2">
                  <c:v>2560197</c:v>
                </c:pt>
                <c:pt idx="3">
                  <c:v>2439036</c:v>
                </c:pt>
                <c:pt idx="4">
                  <c:v>2629934</c:v>
                </c:pt>
                <c:pt idx="5">
                  <c:v>3456641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167608"/>
        <c:axId val="231169176"/>
      </c:barChart>
      <c:catAx>
        <c:axId val="23116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69176"/>
        <c:crosses val="autoZero"/>
        <c:auto val="1"/>
        <c:lblAlgn val="ctr"/>
        <c:lblOffset val="100"/>
        <c:noMultiLvlLbl val="0"/>
      </c:catAx>
      <c:valAx>
        <c:axId val="23116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6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1935461</c:v>
                </c:pt>
                <c:pt idx="1">
                  <c:v>1810164</c:v>
                </c:pt>
                <c:pt idx="2">
                  <c:v>1693101</c:v>
                </c:pt>
                <c:pt idx="3">
                  <c:v>1658799</c:v>
                </c:pt>
                <c:pt idx="4">
                  <c:v>1732026</c:v>
                </c:pt>
                <c:pt idx="5">
                  <c:v>1565715</c:v>
                </c:pt>
                <c:pt idx="6">
                  <c:v>2157982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1843770</c:v>
                </c:pt>
                <c:pt idx="1">
                  <c:v>1565360</c:v>
                </c:pt>
                <c:pt idx="2">
                  <c:v>1549578</c:v>
                </c:pt>
                <c:pt idx="3">
                  <c:v>1468467</c:v>
                </c:pt>
                <c:pt idx="4">
                  <c:v>1273660</c:v>
                </c:pt>
                <c:pt idx="5">
                  <c:v>1527956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166824"/>
        <c:axId val="231163688"/>
      </c:barChart>
      <c:catAx>
        <c:axId val="23116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63688"/>
        <c:crosses val="autoZero"/>
        <c:auto val="1"/>
        <c:lblAlgn val="ctr"/>
        <c:lblOffset val="100"/>
        <c:noMultiLvlLbl val="0"/>
      </c:catAx>
      <c:valAx>
        <c:axId val="23116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16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4770</xdr:rowOff>
    </xdr:from>
    <xdr:to>
      <xdr:col>6</xdr:col>
      <xdr:colOff>508000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Q12" sqref="Q1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36</v>
      </c>
      <c r="C4" s="11"/>
      <c r="D4" s="51" t="s">
        <v>6</v>
      </c>
      <c r="E4" s="51"/>
      <c r="F4" s="16"/>
      <c r="G4" s="51" t="s">
        <v>7</v>
      </c>
      <c r="H4" s="51"/>
      <c r="I4" s="16"/>
      <c r="J4" s="51" t="s">
        <v>8</v>
      </c>
      <c r="K4" s="51"/>
      <c r="L4" s="16"/>
      <c r="M4" s="51" t="s">
        <v>2</v>
      </c>
      <c r="N4" s="51"/>
      <c r="O4" s="16"/>
      <c r="P4" s="51" t="s">
        <v>9</v>
      </c>
      <c r="Q4" s="51"/>
      <c r="R4" s="16"/>
      <c r="S4" s="51" t="s">
        <v>10</v>
      </c>
      <c r="T4" s="51"/>
      <c r="U4" s="16"/>
      <c r="V4" s="51" t="s">
        <v>11</v>
      </c>
      <c r="W4" s="51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2931022</v>
      </c>
      <c r="E5" s="14">
        <f>B43</f>
        <v>2739688</v>
      </c>
      <c r="G5" s="15">
        <f>C44</f>
        <v>2611486</v>
      </c>
      <c r="H5" s="14">
        <f>B44</f>
        <v>2536769</v>
      </c>
      <c r="J5" s="15">
        <f>C45</f>
        <v>2464085</v>
      </c>
      <c r="K5" s="14">
        <f>B45</f>
        <v>2560197</v>
      </c>
      <c r="M5" s="15">
        <f>C46</f>
        <v>2175066</v>
      </c>
      <c r="N5" s="14">
        <f>B46</f>
        <v>2439036</v>
      </c>
      <c r="P5" s="15">
        <f>C47</f>
        <v>2323720</v>
      </c>
      <c r="Q5" s="14">
        <f>B47</f>
        <v>2629934</v>
      </c>
      <c r="S5" s="15">
        <f>C48</f>
        <v>3056084</v>
      </c>
      <c r="T5" s="14">
        <f>B48</f>
        <v>3456641</v>
      </c>
      <c r="V5" s="15">
        <f>C49</f>
        <v>3564883</v>
      </c>
      <c r="W5" s="14">
        <f>B49</f>
        <v>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1935461</v>
      </c>
      <c r="E6" s="14">
        <f>B54</f>
        <v>1843770</v>
      </c>
      <c r="G6" s="15">
        <f>C55</f>
        <v>1810164</v>
      </c>
      <c r="H6" s="14">
        <f>B55</f>
        <v>1565360</v>
      </c>
      <c r="J6" s="15">
        <f>C56</f>
        <v>1693101</v>
      </c>
      <c r="K6" s="14">
        <f>B56</f>
        <v>1549578</v>
      </c>
      <c r="M6" s="15">
        <f>C57</f>
        <v>1658799</v>
      </c>
      <c r="N6" s="14">
        <f>B57</f>
        <v>1468467</v>
      </c>
      <c r="P6" s="15">
        <f>C58</f>
        <v>1732026</v>
      </c>
      <c r="Q6" s="14">
        <f>B58</f>
        <v>1273660</v>
      </c>
      <c r="S6" s="15">
        <f>C59</f>
        <v>1565715</v>
      </c>
      <c r="T6" s="14">
        <f>B59</f>
        <v>1527956</v>
      </c>
      <c r="V6" s="15">
        <f>C60</f>
        <v>2157982</v>
      </c>
      <c r="W6" s="14">
        <f>B60</f>
        <v>0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4866483</v>
      </c>
      <c r="E7" s="14">
        <f>SUM(E5:E6)</f>
        <v>4583458</v>
      </c>
      <c r="G7" s="15">
        <f>SUM(G5:G6)</f>
        <v>4421650</v>
      </c>
      <c r="H7" s="14">
        <f>SUM(H5:H6)</f>
        <v>4102129</v>
      </c>
      <c r="J7" s="15">
        <f>SUM(J5:J6)</f>
        <v>4157186</v>
      </c>
      <c r="K7" s="14">
        <f>SUM(K5:K6)</f>
        <v>4109775</v>
      </c>
      <c r="M7" s="15">
        <f>SUM(M5:M6)</f>
        <v>3833865</v>
      </c>
      <c r="N7" s="14">
        <f>SUM(N5:N6)</f>
        <v>3907503</v>
      </c>
      <c r="P7" s="15">
        <f>SUM(P5:P6)</f>
        <v>4055746</v>
      </c>
      <c r="Q7" s="14">
        <f>SUM(Q5:Q6)</f>
        <v>3903594</v>
      </c>
      <c r="S7" s="15">
        <f>SUM(S5:S6)</f>
        <v>4621799</v>
      </c>
      <c r="T7" s="14">
        <f>SUM(T5:T6)</f>
        <v>4984597</v>
      </c>
      <c r="V7" s="15">
        <f>SUM(V5:V6)</f>
        <v>5722865</v>
      </c>
      <c r="W7" s="14">
        <f>SUM(W5:W6)</f>
        <v>0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3" t="s">
        <v>43</v>
      </c>
      <c r="C8" s="54"/>
      <c r="D8" s="50">
        <f>E7/D7-1</f>
        <v>-5.8158016785427979E-2</v>
      </c>
      <c r="E8" s="50"/>
      <c r="F8" s="19"/>
      <c r="G8" s="50">
        <f>H7/G7-1</f>
        <v>-7.2262843056325132E-2</v>
      </c>
      <c r="H8" s="50"/>
      <c r="I8" s="19"/>
      <c r="J8" s="50">
        <f>K7/J7-1</f>
        <v>-1.1404589546871402E-2</v>
      </c>
      <c r="K8" s="50"/>
      <c r="L8" s="19"/>
      <c r="M8" s="50">
        <f>N7/M7-1</f>
        <v>1.9207249081540478E-2</v>
      </c>
      <c r="N8" s="50"/>
      <c r="O8" s="19"/>
      <c r="P8" s="50">
        <f>Q7/P7-1</f>
        <v>-3.7515169835586337E-2</v>
      </c>
      <c r="Q8" s="50"/>
      <c r="R8" s="19"/>
      <c r="S8" s="50">
        <f>T7/S7-1</f>
        <v>7.8497139317395659E-2</v>
      </c>
      <c r="T8" s="50"/>
      <c r="U8" s="19"/>
      <c r="V8" s="50">
        <f>W7/V7-1</f>
        <v>-1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-4.7374243138973093E-2</v>
      </c>
      <c r="H25" s="5">
        <f>H6/G6-1</f>
        <v>-0.13523857506833636</v>
      </c>
      <c r="K25" s="5">
        <f>K6/J6-1</f>
        <v>-8.4769307914885128E-2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17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2739688</v>
      </c>
      <c r="C43" s="6">
        <f>'Consumption Input'!B17</f>
        <v>2931022</v>
      </c>
      <c r="D43" s="4">
        <f>B43/C43</f>
        <v>0.93472106316499837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2536769</v>
      </c>
      <c r="C44" s="6">
        <f>'Consumption Input'!B18</f>
        <v>2611486</v>
      </c>
      <c r="D44" s="4">
        <f t="shared" ref="D44:D49" si="0">B44/C44</f>
        <v>0.9713890865200886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8</v>
      </c>
      <c r="B45" s="6">
        <f>'Consumption Input'!F19</f>
        <v>2560197</v>
      </c>
      <c r="C45" s="6">
        <f>'Consumption Input'!B19</f>
        <v>2464085</v>
      </c>
      <c r="D45" s="4">
        <f t="shared" si="0"/>
        <v>1.0390051479555291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2</v>
      </c>
      <c r="B46" s="6">
        <f>'Consumption Input'!F20</f>
        <v>2439036</v>
      </c>
      <c r="C46" s="6">
        <f>'Consumption Input'!B20</f>
        <v>2175066</v>
      </c>
      <c r="D46" s="4">
        <f t="shared" si="0"/>
        <v>1.1213618345374348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2629934</v>
      </c>
      <c r="C47" s="6">
        <f>'Consumption Input'!B21</f>
        <v>2323720</v>
      </c>
      <c r="D47" s="4">
        <f t="shared" si="0"/>
        <v>1.1317774947067634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3456641</v>
      </c>
      <c r="C48" s="6">
        <f>'Consumption Input'!B22</f>
        <v>3056084</v>
      </c>
      <c r="D48" s="4">
        <f t="shared" si="0"/>
        <v>1.1310687140798485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11</v>
      </c>
      <c r="B49" s="6">
        <f>'Consumption Input'!F23</f>
        <v>0</v>
      </c>
      <c r="C49" s="6">
        <f>'Consumption Input'!B23</f>
        <v>3564883</v>
      </c>
      <c r="D49" s="4">
        <f t="shared" si="0"/>
        <v>0</v>
      </c>
      <c r="E49" s="4"/>
      <c r="F49" s="4"/>
      <c r="I49" s="4"/>
      <c r="L49" s="4"/>
      <c r="O49" s="4"/>
      <c r="R49" s="4"/>
      <c r="U49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1843770</v>
      </c>
      <c r="C54" s="6">
        <f>'Consumption Input'!C17</f>
        <v>1935461</v>
      </c>
      <c r="D54" s="4">
        <f>B54/C54</f>
        <v>0.95262575686102691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1565360</v>
      </c>
      <c r="C55" s="6">
        <f>'Consumption Input'!C18</f>
        <v>1810164</v>
      </c>
      <c r="D55" s="4">
        <f t="shared" ref="D55:D60" si="1">B55/C55</f>
        <v>0.86476142493166364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8</v>
      </c>
      <c r="B56" s="6">
        <f>'Consumption Input'!G19</f>
        <v>1549578</v>
      </c>
      <c r="C56" s="6">
        <f>'Consumption Input'!C19</f>
        <v>1693101</v>
      </c>
      <c r="D56" s="4">
        <f t="shared" si="1"/>
        <v>0.91523069208511487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2</v>
      </c>
      <c r="B57" s="6">
        <f>'Consumption Input'!G20</f>
        <v>1468467</v>
      </c>
      <c r="C57" s="6">
        <f>'Consumption Input'!C20</f>
        <v>1658799</v>
      </c>
      <c r="D57" s="4">
        <f t="shared" si="1"/>
        <v>0.88525915436409108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1273660</v>
      </c>
      <c r="C58" s="6">
        <f>'Consumption Input'!C21</f>
        <v>1732026</v>
      </c>
      <c r="D58" s="4">
        <f t="shared" si="1"/>
        <v>0.73535847614296779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1527956</v>
      </c>
      <c r="C59" s="6">
        <f>'Consumption Input'!C22</f>
        <v>1565715</v>
      </c>
      <c r="D59" s="4">
        <f t="shared" si="1"/>
        <v>0.97588386136685157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11</v>
      </c>
      <c r="B60" s="6">
        <f>'Consumption Input'!G23</f>
        <v>0</v>
      </c>
      <c r="C60" s="6">
        <f>'Consumption Input'!C23</f>
        <v>2157982</v>
      </c>
      <c r="D60" s="4">
        <f t="shared" si="1"/>
        <v>0</v>
      </c>
      <c r="E60" s="4"/>
      <c r="F60" s="4"/>
      <c r="I60" s="4"/>
      <c r="L60" s="4"/>
      <c r="O60" s="4"/>
      <c r="R60" s="4"/>
      <c r="U60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H22" sqref="H2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0" t="s">
        <v>38</v>
      </c>
      <c r="D5" s="60"/>
      <c r="E5" s="60"/>
      <c r="F5" s="60"/>
      <c r="G5" s="60"/>
      <c r="H5" s="60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0"/>
      <c r="D6" s="60"/>
      <c r="E6" s="60"/>
      <c r="F6" s="60"/>
      <c r="G6" s="60"/>
      <c r="H6" s="6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2" t="s">
        <v>38</v>
      </c>
      <c r="D8" s="62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2" t="s">
        <v>35</v>
      </c>
      <c r="D9" s="62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7"/>
      <c r="C11" s="57"/>
      <c r="D11" s="57"/>
      <c r="E11" s="57"/>
      <c r="F11" s="57"/>
      <c r="G11" s="57"/>
      <c r="H11" s="57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5" t="s">
        <v>37</v>
      </c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3" t="s">
        <v>14</v>
      </c>
      <c r="C15" s="63"/>
      <c r="D15" s="63"/>
      <c r="E15" s="33"/>
      <c r="F15" s="63" t="s">
        <v>13</v>
      </c>
      <c r="G15" s="63"/>
      <c r="H15" s="63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2931022</v>
      </c>
      <c r="C17" s="20">
        <f>311974+1623487</f>
        <v>1935461</v>
      </c>
      <c r="D17" s="20"/>
      <c r="E17" s="21"/>
      <c r="F17" s="20">
        <v>2739688</v>
      </c>
      <c r="G17" s="20">
        <f>310346+1533424</f>
        <v>1843770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f>2611486</f>
        <v>2611486</v>
      </c>
      <c r="C18" s="20">
        <f>291265+1518899</f>
        <v>1810164</v>
      </c>
      <c r="D18" s="20"/>
      <c r="E18" s="21"/>
      <c r="F18" s="20">
        <v>2536769</v>
      </c>
      <c r="G18" s="20">
        <f>264852+1300508</f>
        <v>1565360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2464085</v>
      </c>
      <c r="C19" s="20">
        <f>268229+1424872</f>
        <v>1693101</v>
      </c>
      <c r="D19" s="20"/>
      <c r="E19" s="21"/>
      <c r="F19" s="20">
        <v>2560197</v>
      </c>
      <c r="G19" s="20">
        <f>251604+1297974</f>
        <v>1549578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2175066</v>
      </c>
      <c r="C20" s="20">
        <f>243492+1415307</f>
        <v>1658799</v>
      </c>
      <c r="D20" s="20"/>
      <c r="E20" s="21"/>
      <c r="F20" s="20">
        <v>2439036</v>
      </c>
      <c r="G20" s="20">
        <f>235383+1233084</f>
        <v>1468467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2323720</v>
      </c>
      <c r="C21" s="20">
        <f>271969+1460057</f>
        <v>1732026</v>
      </c>
      <c r="D21" s="20"/>
      <c r="E21" s="21"/>
      <c r="F21" s="20">
        <f>2629934</f>
        <v>2629934</v>
      </c>
      <c r="G21" s="20">
        <f>205842+1067818</f>
        <v>1273660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3056084</v>
      </c>
      <c r="C22" s="20">
        <f>250804+1314911</f>
        <v>1565715</v>
      </c>
      <c r="D22" s="20"/>
      <c r="E22" s="21"/>
      <c r="F22" s="20">
        <v>3456641</v>
      </c>
      <c r="G22" s="20">
        <f>252643+1275313</f>
        <v>1527956</v>
      </c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11</v>
      </c>
      <c r="B23" s="20">
        <v>3564883</v>
      </c>
      <c r="C23" s="20">
        <f>334669+1823313</f>
        <v>2157982</v>
      </c>
      <c r="D23" s="20"/>
      <c r="E23" s="21"/>
      <c r="F23" s="20"/>
      <c r="G23" s="20"/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6"/>
      <c r="C25" s="56"/>
      <c r="D25" s="56"/>
      <c r="E25" s="56"/>
      <c r="F25" s="56"/>
      <c r="G25" s="56"/>
      <c r="H25" s="56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1"/>
      <c r="C27" s="61"/>
      <c r="D27" s="61"/>
      <c r="E27" s="61"/>
      <c r="F27" s="61"/>
      <c r="G27" s="61"/>
      <c r="H27" s="6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5"/>
      <c r="C28" s="55"/>
      <c r="D28" s="55"/>
      <c r="E28" s="55"/>
      <c r="F28" s="55"/>
      <c r="G28" s="55"/>
      <c r="H28" s="5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3" zoomScaleNormal="100" workbookViewId="0">
      <selection activeCell="M57" sqref="M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9"/>
    <col min="15" max="15" width="9.140625" style="29" hidden="1" customWidth="1"/>
    <col min="16" max="19" width="9.140625" style="29"/>
    <col min="20" max="16384" width="9.140625" style="8"/>
  </cols>
  <sheetData>
    <row r="1" spans="1:24" ht="23.25" x14ac:dyDescent="0.35">
      <c r="A1" s="38" t="s">
        <v>18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10</v>
      </c>
      <c r="E9" s="26">
        <v>343211.21</v>
      </c>
      <c r="G9" s="26">
        <v>35363.17</v>
      </c>
      <c r="I9" s="26">
        <v>18082.28</v>
      </c>
      <c r="K9" s="26">
        <v>49750.25</v>
      </c>
      <c r="M9" s="26">
        <f>SUM(E9,G9,I9,K9)</f>
        <v>446406.91000000003</v>
      </c>
      <c r="N9" s="8"/>
      <c r="T9" s="29"/>
      <c r="U9" s="29"/>
      <c r="V9" s="29"/>
      <c r="W9" s="29"/>
      <c r="X9" s="29"/>
    </row>
    <row r="10" spans="1:24" x14ac:dyDescent="0.25">
      <c r="C10" s="25" t="s">
        <v>21</v>
      </c>
      <c r="D10" s="25"/>
      <c r="E10" s="25" t="s">
        <v>39</v>
      </c>
      <c r="F10" s="25"/>
      <c r="G10" s="25" t="s">
        <v>40</v>
      </c>
      <c r="H10" s="25"/>
      <c r="I10" s="25" t="s">
        <v>41</v>
      </c>
      <c r="J10" s="25"/>
      <c r="K10" s="25" t="s">
        <v>42</v>
      </c>
      <c r="L10" s="25"/>
      <c r="M10" s="25" t="s">
        <v>22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9</v>
      </c>
      <c r="E13" s="26">
        <v>293324.36</v>
      </c>
      <c r="G13" s="26">
        <v>52574.06</v>
      </c>
      <c r="I13" s="26">
        <v>21063.919999999998</v>
      </c>
      <c r="K13" s="26">
        <v>57592.18</v>
      </c>
      <c r="M13" s="26">
        <f>SUM(E13,G13,I13,K13)</f>
        <v>424554.51999999996</v>
      </c>
      <c r="N13" s="8"/>
      <c r="T13" s="29"/>
      <c r="U13" s="29"/>
      <c r="V13" s="29"/>
      <c r="W13" s="29"/>
      <c r="X13" s="29"/>
    </row>
    <row r="14" spans="1:24" x14ac:dyDescent="0.25">
      <c r="C14" s="25" t="s">
        <v>23</v>
      </c>
      <c r="D14" s="25"/>
      <c r="E14" s="25" t="s">
        <v>39</v>
      </c>
      <c r="F14" s="25"/>
      <c r="G14" s="25" t="s">
        <v>40</v>
      </c>
      <c r="H14" s="25"/>
      <c r="I14" s="25" t="s">
        <v>41</v>
      </c>
      <c r="J14" s="25"/>
      <c r="K14" s="25" t="s">
        <v>42</v>
      </c>
      <c r="L14" s="25"/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24" t="s">
        <v>10</v>
      </c>
      <c r="E17" s="26">
        <v>357108.47999999998</v>
      </c>
      <c r="G17" s="26">
        <v>38952.54</v>
      </c>
      <c r="I17" s="26">
        <v>893463</v>
      </c>
      <c r="K17" s="26">
        <v>72421.75</v>
      </c>
      <c r="M17" s="26">
        <f>E17+G17+I17+K17</f>
        <v>1361945.77</v>
      </c>
      <c r="N17" s="8"/>
      <c r="T17" s="29"/>
      <c r="U17" s="29"/>
      <c r="V17" s="29"/>
      <c r="W17" s="29"/>
      <c r="X17" s="29"/>
    </row>
    <row r="18" spans="1:24" x14ac:dyDescent="0.25">
      <c r="C18" s="25" t="s">
        <v>24</v>
      </c>
      <c r="D18" s="25"/>
      <c r="E18" s="25" t="s">
        <v>39</v>
      </c>
      <c r="F18" s="25"/>
      <c r="G18" s="25" t="s">
        <v>40</v>
      </c>
      <c r="H18" s="25"/>
      <c r="I18" s="25" t="s">
        <v>41</v>
      </c>
      <c r="J18" s="25"/>
      <c r="K18" s="25" t="s">
        <v>42</v>
      </c>
      <c r="L18" s="25"/>
      <c r="M18" s="25" t="s">
        <v>22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24" t="s">
        <v>9</v>
      </c>
      <c r="E21" s="26">
        <v>331679</v>
      </c>
      <c r="G21" s="26">
        <v>44678</v>
      </c>
      <c r="I21" s="26">
        <v>14467</v>
      </c>
      <c r="K21" s="26">
        <v>71688</v>
      </c>
      <c r="M21" s="26">
        <f>SUM(E21,G21,I21,K21)</f>
        <v>462512</v>
      </c>
      <c r="N21" s="8"/>
      <c r="T21" s="29"/>
      <c r="U21" s="29"/>
      <c r="V21" s="29"/>
      <c r="W21" s="29"/>
      <c r="X21" s="29"/>
    </row>
    <row r="22" spans="1:24" x14ac:dyDescent="0.25">
      <c r="C22" s="25" t="s">
        <v>25</v>
      </c>
      <c r="D22" s="25"/>
      <c r="E22" s="25" t="s">
        <v>39</v>
      </c>
      <c r="F22" s="25"/>
      <c r="G22" s="25" t="s">
        <v>40</v>
      </c>
      <c r="H22" s="25"/>
      <c r="I22" s="25" t="s">
        <v>41</v>
      </c>
      <c r="J22" s="25"/>
      <c r="K22" s="25" t="s">
        <v>42</v>
      </c>
      <c r="L22" s="25"/>
      <c r="M22" s="25" t="s">
        <v>22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24" t="s">
        <v>10</v>
      </c>
      <c r="D30" s="40"/>
      <c r="E30" s="20">
        <v>458</v>
      </c>
      <c r="F30" s="40"/>
      <c r="G30" s="26">
        <v>174941.84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21</v>
      </c>
      <c r="D31" s="25"/>
      <c r="E31" s="27" t="s">
        <v>28</v>
      </c>
      <c r="F31" s="25"/>
      <c r="G31" s="27" t="s">
        <v>29</v>
      </c>
      <c r="H31" s="25"/>
      <c r="I31" s="64" t="s">
        <v>44</v>
      </c>
      <c r="J31" s="64"/>
      <c r="K31" s="64"/>
      <c r="L31" s="64"/>
      <c r="M31" s="64"/>
      <c r="N31" s="64"/>
      <c r="O31" s="64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24" t="s">
        <v>9</v>
      </c>
      <c r="D34" s="40"/>
      <c r="E34" s="20">
        <v>623</v>
      </c>
      <c r="F34" s="40"/>
      <c r="G34" s="26">
        <v>197143.66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23</v>
      </c>
      <c r="D35" s="25"/>
      <c r="E35" s="27" t="s">
        <v>28</v>
      </c>
      <c r="F35" s="25"/>
      <c r="G35" s="27" t="s">
        <v>29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43647</v>
      </c>
      <c r="D38" s="25"/>
      <c r="E38" s="20">
        <v>726</v>
      </c>
      <c r="F38" s="25"/>
      <c r="G38" s="26">
        <v>182382.24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24</v>
      </c>
      <c r="D39" s="25"/>
      <c r="E39" s="27" t="s">
        <v>28</v>
      </c>
      <c r="F39" s="25"/>
      <c r="G39" s="27" t="s">
        <v>29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43617</v>
      </c>
      <c r="D42" s="25"/>
      <c r="E42" s="20">
        <v>744</v>
      </c>
      <c r="F42" s="25"/>
      <c r="G42" s="26">
        <v>167652.47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25</v>
      </c>
      <c r="D43" s="25"/>
      <c r="E43" s="27" t="s">
        <v>28</v>
      </c>
      <c r="F43" s="25"/>
      <c r="G43" s="27" t="s">
        <v>29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30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31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24" t="s">
        <v>10</v>
      </c>
      <c r="D51" s="25"/>
      <c r="E51" s="26">
        <v>714230.51</v>
      </c>
      <c r="F51" s="25"/>
      <c r="G51" s="24" t="s">
        <v>9</v>
      </c>
      <c r="H51" s="25"/>
      <c r="I51" s="26">
        <v>694061.62</v>
      </c>
      <c r="K51" s="29"/>
      <c r="L51" s="29"/>
      <c r="M51" s="29"/>
      <c r="T51" s="29"/>
      <c r="U51" s="29"/>
      <c r="V51" s="29"/>
    </row>
    <row r="52" spans="1:22" x14ac:dyDescent="0.25">
      <c r="C52" s="25" t="s">
        <v>21</v>
      </c>
      <c r="D52" s="25"/>
      <c r="E52" s="27" t="s">
        <v>32</v>
      </c>
      <c r="F52" s="25"/>
      <c r="G52" s="25" t="s">
        <v>21</v>
      </c>
      <c r="H52" s="25"/>
      <c r="I52" s="27" t="s">
        <v>32</v>
      </c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24" t="s">
        <v>10</v>
      </c>
      <c r="D56" s="25"/>
      <c r="E56" s="26">
        <v>720315.83</v>
      </c>
      <c r="F56" s="25"/>
      <c r="G56" s="24" t="s">
        <v>9</v>
      </c>
      <c r="H56" s="25"/>
      <c r="I56" s="26">
        <v>691696.46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33</v>
      </c>
      <c r="D57" s="25"/>
      <c r="E57" s="27" t="s">
        <v>32</v>
      </c>
      <c r="F57" s="25"/>
      <c r="G57" s="27" t="s">
        <v>34</v>
      </c>
      <c r="H57" s="25"/>
      <c r="I57" s="27" t="s">
        <v>32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2020-08-14T14:39:23Z</cp:lastPrinted>
  <dcterms:created xsi:type="dcterms:W3CDTF">2020-04-08T14:34:01Z</dcterms:created>
  <dcterms:modified xsi:type="dcterms:W3CDTF">2020-08-14T14:55:31Z</dcterms:modified>
</cp:coreProperties>
</file>